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lan" sheetId="2" state="visible" r:id="rId2"/>
    <sheet xmlns:r="http://schemas.openxmlformats.org/officeDocument/2006/relationships" name="Sanity check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0.0%"/>
    <numFmt numFmtId="166" formatCode="0.0&quot;x&quot;"/>
    <numFmt numFmtId="167" formatCode="#,##0;[Red]-#,##0"/>
  </numFmts>
  <fonts count="14">
    <font>
      <name val="Calibri"/>
      <family val="2"/>
      <color theme="1"/>
      <sz val="11"/>
      <scheme val="minor"/>
    </font>
    <font>
      <name val="Calibri"/>
      <b val="1"/>
      <color rgb="00D71A0F"/>
      <sz val="12"/>
    </font>
    <font>
      <name val="Calibri"/>
      <b val="1"/>
      <color rgb="000B0D10"/>
      <sz val="24"/>
    </font>
    <font>
      <name val="Calibri"/>
      <color rgb="0055595F"/>
      <sz val="12"/>
    </font>
    <font>
      <name val="Calibri"/>
      <b val="1"/>
      <color rgb="000B0D10"/>
      <sz val="13"/>
    </font>
    <font>
      <name val="Calibri"/>
      <color rgb="000B0D10"/>
      <sz val="11"/>
    </font>
    <font>
      <name val="Calibri"/>
      <i val="1"/>
      <color rgb="0055595F"/>
      <sz val="10"/>
    </font>
    <font>
      <name val="Calibri"/>
      <b val="1"/>
      <color rgb="00FFFFFF"/>
      <sz val="11"/>
    </font>
    <font>
      <name val="Calibri"/>
      <color rgb="0055595F"/>
      <sz val="9"/>
    </font>
    <font>
      <name val="Calibri"/>
      <b val="1"/>
      <color rgb="000B0D10"/>
      <sz val="18"/>
    </font>
    <font>
      <name val="Calibri"/>
      <b val="1"/>
      <color rgb="00FFFFFF"/>
      <sz val="10"/>
    </font>
    <font>
      <name val="Calibri"/>
      <b val="1"/>
      <color rgb="000B0D10"/>
      <sz val="11"/>
    </font>
    <font>
      <name val="Calibri"/>
      <color rgb="000B0D10"/>
      <sz val="10"/>
    </font>
    <font>
      <name val="Calibri"/>
      <color rgb="0055595F"/>
      <sz val="10"/>
    </font>
  </fonts>
  <fills count="6">
    <fill>
      <patternFill/>
    </fill>
    <fill>
      <patternFill patternType="gray125"/>
    </fill>
    <fill>
      <patternFill patternType="solid">
        <fgColor rgb="00D71A0F"/>
      </patternFill>
    </fill>
    <fill>
      <patternFill patternType="solid">
        <fgColor rgb="000B0D10"/>
      </patternFill>
    </fill>
    <fill>
      <patternFill patternType="solid">
        <fgColor rgb="00FFFBEA"/>
      </patternFill>
    </fill>
    <fill>
      <patternFill patternType="solid">
        <fgColor rgb="00F4F4F2"/>
      </patternFill>
    </fill>
  </fills>
  <borders count="2">
    <border>
      <left/>
      <right/>
      <top/>
      <bottom/>
      <diagonal/>
    </border>
    <border>
      <left style="thin">
        <color rgb="00D9DADC"/>
      </left>
      <right style="thin">
        <color rgb="00D9DADC"/>
      </right>
      <top style="thin">
        <color rgb="00D9DADC"/>
      </top>
      <bottom style="thin">
        <color rgb="00D9DADC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vertical="center" indent="1"/>
    </xf>
    <xf numFmtId="0" fontId="8" fillId="0" borderId="0" pivotButton="0" quotePrefix="0" xfId="0"/>
    <xf numFmtId="0" fontId="9" fillId="0" borderId="0" pivotButton="0" quotePrefix="0" xfId="0"/>
    <xf numFmtId="0" fontId="10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left" vertical="top" wrapText="1"/>
    </xf>
    <xf numFmtId="3" fontId="5" fillId="4" borderId="1" applyAlignment="1" pivotButton="0" quotePrefix="0" xfId="0">
      <alignment horizontal="right" vertical="top" wrapText="1"/>
    </xf>
    <xf numFmtId="9" fontId="5" fillId="4" borderId="1" applyAlignment="1" pivotButton="0" quotePrefix="0" xfId="0">
      <alignment horizontal="right" vertical="top" wrapText="1"/>
    </xf>
    <xf numFmtId="164" fontId="5" fillId="4" borderId="1" applyAlignment="1" pivotButton="0" quotePrefix="0" xfId="0">
      <alignment horizontal="right" vertical="top" wrapText="1"/>
    </xf>
    <xf numFmtId="49" fontId="5" fillId="4" borderId="1" applyAlignment="1" pivotButton="0" quotePrefix="0" xfId="0">
      <alignment horizontal="right" vertical="top" wrapText="1"/>
    </xf>
    <xf numFmtId="0" fontId="11" fillId="5" borderId="1" applyAlignment="1" pivotButton="0" quotePrefix="0" xfId="0">
      <alignment horizontal="left" vertical="top" wrapText="1"/>
    </xf>
    <xf numFmtId="165" fontId="0" fillId="0" borderId="1" pivotButton="0" quotePrefix="0" xfId="0"/>
    <xf numFmtId="3" fontId="0" fillId="0" borderId="1" pivotButton="0" quotePrefix="0" xfId="0"/>
    <xf numFmtId="166" fontId="0" fillId="0" borderId="1" pivotButton="0" quotePrefix="0" xfId="0"/>
    <xf numFmtId="9" fontId="0" fillId="0" borderId="1" pivotButton="0" quotePrefix="0" xfId="0"/>
    <xf numFmtId="9" fontId="11" fillId="0" borderId="1" pivotButton="0" quotePrefix="0" xfId="0"/>
    <xf numFmtId="3" fontId="12" fillId="0" borderId="1" pivotButton="0" quotePrefix="0" xfId="0"/>
    <xf numFmtId="9" fontId="12" fillId="0" borderId="1" pivotButton="0" quotePrefix="0" xfId="0"/>
    <xf numFmtId="165" fontId="12" fillId="0" borderId="1" pivotButton="0" quotePrefix="0" xfId="0"/>
    <xf numFmtId="167" fontId="12" fillId="0" borderId="1" pivotButton="0" quotePrefix="0" xfId="0"/>
    <xf numFmtId="0" fontId="6" fillId="0" borderId="0" pivotButton="0" quotePrefix="0" xfId="0"/>
    <xf numFmtId="0" fontId="11" fillId="0" borderId="1" applyAlignment="1" pivotButton="0" quotePrefix="0" xfId="0">
      <alignment horizontal="left" vertical="top" wrapText="1"/>
    </xf>
    <xf numFmtId="0" fontId="11" fillId="0" borderId="1" applyAlignment="1" pivotButton="0" quotePrefix="0" xfId="0">
      <alignment horizontal="center"/>
    </xf>
    <xf numFmtId="0" fontId="13" fillId="0" borderId="1" applyAlignment="1" pivotButton="0" quotePrefix="0" xfId="0">
      <alignment horizontal="left" vertical="top" wrapText="1"/>
    </xf>
    <xf numFmtId="164" fontId="11" fillId="0" borderId="1" pivotButton="0" quotePrefix="0" xfId="0"/>
    <xf numFmtId="49" fontId="11" fillId="0" borderId="1" pivotButton="0" quotePrefix="0" xfId="0"/>
    <xf numFmtId="167" fontId="11" fillId="0" borderId="1" pivotButton="0" quotePrefix="0" xfId="0"/>
    <xf numFmtId="167" fontId="5" fillId="4" borderId="1" applyAlignment="1" pivotButton="0" quotePrefix="0" xfId="0">
      <alignment horizontal="right" vertical="top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ont>
        <name val="Calibri"/>
        <b val="1"/>
      </font>
      <fill>
        <patternFill patternType="solid">
          <fgColor rgb="00FFEB9C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 of sales by attainment</a:t>
            </a:r>
          </a:p>
        </rich>
      </tx>
    </title>
    <plotArea>
      <lineChart>
        <grouping val="standard"/>
        <ser>
          <idx val="0"/>
          <order val="0"/>
          <tx>
            <strRef>
              <f>'Plan'!G20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'Plan'!$A$21:$A$29</f>
            </numRef>
          </cat>
          <val>
            <numRef>
              <f>'Plan'!$G$21:$G$29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D71A0F"/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1" ht="8" customHeight="1"/>
    <row r="2">
      <c r="B2" s="1" t="inlineStr">
        <is>
          <t>OUT+COME</t>
        </is>
      </c>
    </row>
    <row r="3">
      <c r="B3" s="2" t="inlineStr">
        <is>
          <t>Commission Reality Checker</t>
        </is>
      </c>
    </row>
    <row r="4" ht="34" customHeight="1">
      <c r="B4" s="3" t="inlineStr">
        <is>
          <t>Model a pay plan at every level of attainment: what reps earn, what you pay, your cost of sales, and where the plan may reward the wrong behaviour.</t>
        </is>
      </c>
    </row>
    <row r="6">
      <c r="B6" s="4" t="inlineStr">
        <is>
          <t>How to use this</t>
        </is>
      </c>
    </row>
    <row r="7" ht="32" customHeight="1">
      <c r="B7" s="5" t="inlineStr">
        <is>
          <t>1.  Enter your plan on the Plan sheet. The numbers shown are examples, not benchmarks. Replace them.</t>
        </is>
      </c>
    </row>
    <row r="8" ht="32" customHeight="1">
      <c r="B8" s="5" t="inlineStr">
        <is>
          <t>2.  Choose whether accelerators apply to all bookings once the threshold is passed (retroactive) or only to bookings above it (marginal).</t>
        </is>
      </c>
    </row>
    <row r="9" ht="32" customHeight="1">
      <c r="B9" s="5" t="inlineStr">
        <is>
          <t>3.  Read the Attainment table: earnings, total cost and cost of sales from 0% to 200% of quota.</t>
        </is>
      </c>
    </row>
    <row r="10" ht="32" customHeight="1">
      <c r="B10" s="5" t="inlineStr">
        <is>
          <t>4.  Read the Sanity checks. They flag things to question. The right answer depends on your margin, cycle and market.</t>
        </is>
      </c>
    </row>
    <row r="12" ht="28" customHeight="1">
      <c r="B12" s="6" t="inlineStr">
        <is>
          <t>A modelling tool, not financial, tax or employment advice. Check any plan with your accountant and adviser.</t>
        </is>
      </c>
    </row>
    <row r="14" ht="30" customHeight="1">
      <c r="B14" s="7" t="inlineStr">
        <is>
          <t>Want a second pair of eyes on your results? Book a pit stop at outpluscome.com</t>
        </is>
      </c>
    </row>
    <row r="15">
      <c r="B15" s="8" t="inlineStr">
        <is>
          <t>Made by Out+Come. Free to use and share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9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8" customWidth="1" min="8" max="8"/>
    <col width="18" customWidth="1" min="9" max="9"/>
  </cols>
  <sheetData>
    <row r="1">
      <c r="A1" s="9" t="inlineStr">
        <is>
          <t>Plan and attainment table</t>
        </is>
      </c>
    </row>
    <row r="3" ht="30" customHeight="1">
      <c r="A3" s="10" t="inlineStr">
        <is>
          <t>Input</t>
        </is>
      </c>
      <c r="B3" s="10" t="inlineStr">
        <is>
          <t>Your number</t>
        </is>
      </c>
    </row>
    <row r="4">
      <c r="A4" s="11" t="inlineStr">
        <is>
          <t>Annual quota (bookings per rep)</t>
        </is>
      </c>
      <c r="B4" s="12" t="n">
        <v>600000</v>
      </c>
    </row>
    <row r="5">
      <c r="A5" s="11" t="inlineStr">
        <is>
          <t>Base salary</t>
        </is>
      </c>
      <c r="B5" s="12" t="n">
        <v>40000</v>
      </c>
    </row>
    <row r="6">
      <c r="A6" s="11" t="inlineStr">
        <is>
          <t>Variable pay at 100% of quota (OTE minus base)</t>
        </is>
      </c>
      <c r="B6" s="12" t="n">
        <v>40000</v>
      </c>
    </row>
    <row r="7">
      <c r="A7" s="11" t="inlineStr">
        <is>
          <t>Accelerator starts above (% of quota)</t>
        </is>
      </c>
      <c r="B7" s="13" t="n">
        <v>1</v>
      </c>
    </row>
    <row r="8">
      <c r="A8" s="11" t="inlineStr">
        <is>
          <t>Accelerator multiple on the commission rate</t>
        </is>
      </c>
      <c r="B8" s="14" t="n">
        <v>1.5</v>
      </c>
    </row>
    <row r="9">
      <c r="A9" s="11" t="inlineStr">
        <is>
          <t>Accelerator type (Marginal or Retroactive)</t>
        </is>
      </c>
      <c r="B9" s="15" t="inlineStr">
        <is>
          <t>Marginal</t>
        </is>
      </c>
    </row>
    <row r="10">
      <c r="A10" s="11" t="inlineStr">
        <is>
          <t>Cap on variable pay (% of target variable; 0 = uncapped)</t>
        </is>
      </c>
      <c r="B10" s="13" t="n">
        <v>0</v>
      </c>
    </row>
    <row r="11">
      <c r="A11" s="11" t="inlineStr">
        <is>
          <t>Employer on-costs (% of pay)</t>
        </is>
      </c>
      <c r="B11" s="13" t="n">
        <v>0.15</v>
      </c>
    </row>
    <row r="12">
      <c r="A12" s="11" t="inlineStr">
        <is>
          <t>Other cost per rep per year (tools, travel, management time)</t>
        </is>
      </c>
      <c r="B12" s="12" t="n">
        <v>6000</v>
      </c>
    </row>
    <row r="13">
      <c r="A13" s="11" t="inlineStr">
        <is>
          <t>Gross margin on bookings</t>
        </is>
      </c>
      <c r="B13" s="13" t="n">
        <v>0.7</v>
      </c>
    </row>
    <row r="15">
      <c r="A15" s="16" t="inlineStr">
        <is>
          <t>Commission rate on bookings</t>
        </is>
      </c>
      <c r="B15" s="17">
        <f>IF(B4=0,0,B6/B4)</f>
        <v/>
      </c>
    </row>
    <row r="16">
      <c r="A16" s="16" t="inlineStr">
        <is>
          <t>On-target earnings (OTE)</t>
        </is>
      </c>
      <c r="B16" s="18">
        <f>B5+B6</f>
        <v/>
      </c>
    </row>
    <row r="17">
      <c r="A17" s="16" t="inlineStr">
        <is>
          <t>Quota as a multiple of OTE</t>
        </is>
      </c>
      <c r="B17" s="19">
        <f>IF(B16=0,0,B4/B16)</f>
        <v/>
      </c>
    </row>
    <row r="18">
      <c r="A18" s="16" t="inlineStr">
        <is>
          <t>Base as a share of OTE</t>
        </is>
      </c>
      <c r="B18" s="20">
        <f>IF(B16=0,0,B5/B16)</f>
        <v/>
      </c>
    </row>
    <row r="20" ht="30" customHeight="1">
      <c r="A20" s="10" t="inlineStr">
        <is>
          <t>Attainment</t>
        </is>
      </c>
      <c r="B20" s="10" t="inlineStr">
        <is>
          <t>Bookings</t>
        </is>
      </c>
      <c r="C20" s="10" t="inlineStr">
        <is>
          <t>Commission</t>
        </is>
      </c>
      <c r="D20" s="10" t="inlineStr">
        <is>
          <t>Rep earnings</t>
        </is>
      </c>
      <c r="E20" s="10" t="inlineStr">
        <is>
          <t>Earnings vs OTE</t>
        </is>
      </c>
      <c r="F20" s="10" t="inlineStr">
        <is>
          <t>Employer cost</t>
        </is>
      </c>
      <c r="G20" s="10" t="inlineStr">
        <is>
          <t>Cost of sales</t>
        </is>
      </c>
      <c r="H20" s="10" t="inlineStr">
        <is>
          <t>Gross margin earned</t>
        </is>
      </c>
      <c r="I20" s="10" t="inlineStr">
        <is>
          <t>Margin after cost</t>
        </is>
      </c>
    </row>
    <row r="21">
      <c r="A21" s="21" t="n">
        <v>0</v>
      </c>
      <c r="B21" s="22">
        <f>$B$4*A21</f>
        <v/>
      </c>
      <c r="C21" s="22">
        <f>IF($B$10&gt;0,MIN($B$10*$B$6,IF($B$9="Retroactive",IF(A21&gt;$B$7,$B$15*$B$8*B21,$B$15*B21),$B$15*MIN(B21,$B$7*$B$4)+IF(B21&gt;$B$7*$B$4,$B$15*$B$8*(B21-$B$7*$B$4),0))),IF($B$9="Retroactive",IF(A21&gt;$B$7,$B$15*$B$8*B21,$B$15*B21),$B$15*MIN(B21,$B$7*$B$4)+IF(B21&gt;$B$7*$B$4,$B$15*$B$8*(B21-$B$7*$B$4),0)))</f>
        <v/>
      </c>
      <c r="D21" s="22">
        <f>$B$5+C21</f>
        <v/>
      </c>
      <c r="E21" s="23">
        <f>IF($B$16=0,"",D21/$B$16)</f>
        <v/>
      </c>
      <c r="F21" s="22">
        <f>D21*(1+$B$11)+$B$12</f>
        <v/>
      </c>
      <c r="G21" s="24">
        <f>IF(B21=0,"",F21/B21)</f>
        <v/>
      </c>
      <c r="H21" s="22">
        <f>B21*$B$13</f>
        <v/>
      </c>
      <c r="I21" s="25">
        <f>H21-F21</f>
        <v/>
      </c>
    </row>
    <row r="22">
      <c r="A22" s="21" t="n">
        <v>0.25</v>
      </c>
      <c r="B22" s="22">
        <f>$B$4*A22</f>
        <v/>
      </c>
      <c r="C22" s="22">
        <f>IF($B$10&gt;0,MIN($B$10*$B$6,IF($B$9="Retroactive",IF(A22&gt;$B$7,$B$15*$B$8*B22,$B$15*B22),$B$15*MIN(B22,$B$7*$B$4)+IF(B22&gt;$B$7*$B$4,$B$15*$B$8*(B22-$B$7*$B$4),0))),IF($B$9="Retroactive",IF(A22&gt;$B$7,$B$15*$B$8*B22,$B$15*B22),$B$15*MIN(B22,$B$7*$B$4)+IF(B22&gt;$B$7*$B$4,$B$15*$B$8*(B22-$B$7*$B$4),0)))</f>
        <v/>
      </c>
      <c r="D22" s="22">
        <f>$B$5+C22</f>
        <v/>
      </c>
      <c r="E22" s="23">
        <f>IF($B$16=0,"",D22/$B$16)</f>
        <v/>
      </c>
      <c r="F22" s="22">
        <f>D22*(1+$B$11)+$B$12</f>
        <v/>
      </c>
      <c r="G22" s="24">
        <f>IF(B22=0,"",F22/B22)</f>
        <v/>
      </c>
      <c r="H22" s="22">
        <f>B22*$B$13</f>
        <v/>
      </c>
      <c r="I22" s="25">
        <f>H22-F22</f>
        <v/>
      </c>
    </row>
    <row r="23">
      <c r="A23" s="21" t="n">
        <v>0.5</v>
      </c>
      <c r="B23" s="22">
        <f>$B$4*A23</f>
        <v/>
      </c>
      <c r="C23" s="22">
        <f>IF($B$10&gt;0,MIN($B$10*$B$6,IF($B$9="Retroactive",IF(A23&gt;$B$7,$B$15*$B$8*B23,$B$15*B23),$B$15*MIN(B23,$B$7*$B$4)+IF(B23&gt;$B$7*$B$4,$B$15*$B$8*(B23-$B$7*$B$4),0))),IF($B$9="Retroactive",IF(A23&gt;$B$7,$B$15*$B$8*B23,$B$15*B23),$B$15*MIN(B23,$B$7*$B$4)+IF(B23&gt;$B$7*$B$4,$B$15*$B$8*(B23-$B$7*$B$4),0)))</f>
        <v/>
      </c>
      <c r="D23" s="22">
        <f>$B$5+C23</f>
        <v/>
      </c>
      <c r="E23" s="23">
        <f>IF($B$16=0,"",D23/$B$16)</f>
        <v/>
      </c>
      <c r="F23" s="22">
        <f>D23*(1+$B$11)+$B$12</f>
        <v/>
      </c>
      <c r="G23" s="24">
        <f>IF(B23=0,"",F23/B23)</f>
        <v/>
      </c>
      <c r="H23" s="22">
        <f>B23*$B$13</f>
        <v/>
      </c>
      <c r="I23" s="25">
        <f>H23-F23</f>
        <v/>
      </c>
    </row>
    <row r="24">
      <c r="A24" s="21" t="n">
        <v>0.75</v>
      </c>
      <c r="B24" s="22">
        <f>$B$4*A24</f>
        <v/>
      </c>
      <c r="C24" s="22">
        <f>IF($B$10&gt;0,MIN($B$10*$B$6,IF($B$9="Retroactive",IF(A24&gt;$B$7,$B$15*$B$8*B24,$B$15*B24),$B$15*MIN(B24,$B$7*$B$4)+IF(B24&gt;$B$7*$B$4,$B$15*$B$8*(B24-$B$7*$B$4),0))),IF($B$9="Retroactive",IF(A24&gt;$B$7,$B$15*$B$8*B24,$B$15*B24),$B$15*MIN(B24,$B$7*$B$4)+IF(B24&gt;$B$7*$B$4,$B$15*$B$8*(B24-$B$7*$B$4),0)))</f>
        <v/>
      </c>
      <c r="D24" s="22">
        <f>$B$5+C24</f>
        <v/>
      </c>
      <c r="E24" s="23">
        <f>IF($B$16=0,"",D24/$B$16)</f>
        <v/>
      </c>
      <c r="F24" s="22">
        <f>D24*(1+$B$11)+$B$12</f>
        <v/>
      </c>
      <c r="G24" s="24">
        <f>IF(B24=0,"",F24/B24)</f>
        <v/>
      </c>
      <c r="H24" s="22">
        <f>B24*$B$13</f>
        <v/>
      </c>
      <c r="I24" s="25">
        <f>H24-F24</f>
        <v/>
      </c>
    </row>
    <row r="25">
      <c r="A25" s="21" t="n">
        <v>1</v>
      </c>
      <c r="B25" s="22">
        <f>$B$4*A25</f>
        <v/>
      </c>
      <c r="C25" s="22">
        <f>IF($B$10&gt;0,MIN($B$10*$B$6,IF($B$9="Retroactive",IF(A25&gt;$B$7,$B$15*$B$8*B25,$B$15*B25),$B$15*MIN(B25,$B$7*$B$4)+IF(B25&gt;$B$7*$B$4,$B$15*$B$8*(B25-$B$7*$B$4),0))),IF($B$9="Retroactive",IF(A25&gt;$B$7,$B$15*$B$8*B25,$B$15*B25),$B$15*MIN(B25,$B$7*$B$4)+IF(B25&gt;$B$7*$B$4,$B$15*$B$8*(B25-$B$7*$B$4),0)))</f>
        <v/>
      </c>
      <c r="D25" s="22">
        <f>$B$5+C25</f>
        <v/>
      </c>
      <c r="E25" s="23">
        <f>IF($B$16=0,"",D25/$B$16)</f>
        <v/>
      </c>
      <c r="F25" s="22">
        <f>D25*(1+$B$11)+$B$12</f>
        <v/>
      </c>
      <c r="G25" s="24">
        <f>IF(B25=0,"",F25/B25)</f>
        <v/>
      </c>
      <c r="H25" s="22">
        <f>B25*$B$13</f>
        <v/>
      </c>
      <c r="I25" s="25">
        <f>H25-F25</f>
        <v/>
      </c>
    </row>
    <row r="26">
      <c r="A26" s="21" t="n">
        <v>1.25</v>
      </c>
      <c r="B26" s="22">
        <f>$B$4*A26</f>
        <v/>
      </c>
      <c r="C26" s="22">
        <f>IF($B$10&gt;0,MIN($B$10*$B$6,IF($B$9="Retroactive",IF(A26&gt;$B$7,$B$15*$B$8*B26,$B$15*B26),$B$15*MIN(B26,$B$7*$B$4)+IF(B26&gt;$B$7*$B$4,$B$15*$B$8*(B26-$B$7*$B$4),0))),IF($B$9="Retroactive",IF(A26&gt;$B$7,$B$15*$B$8*B26,$B$15*B26),$B$15*MIN(B26,$B$7*$B$4)+IF(B26&gt;$B$7*$B$4,$B$15*$B$8*(B26-$B$7*$B$4),0)))</f>
        <v/>
      </c>
      <c r="D26" s="22">
        <f>$B$5+C26</f>
        <v/>
      </c>
      <c r="E26" s="23">
        <f>IF($B$16=0,"",D26/$B$16)</f>
        <v/>
      </c>
      <c r="F26" s="22">
        <f>D26*(1+$B$11)+$B$12</f>
        <v/>
      </c>
      <c r="G26" s="24">
        <f>IF(B26=0,"",F26/B26)</f>
        <v/>
      </c>
      <c r="H26" s="22">
        <f>B26*$B$13</f>
        <v/>
      </c>
      <c r="I26" s="25">
        <f>H26-F26</f>
        <v/>
      </c>
    </row>
    <row r="27">
      <c r="A27" s="21" t="n">
        <v>1.5</v>
      </c>
      <c r="B27" s="22">
        <f>$B$4*A27</f>
        <v/>
      </c>
      <c r="C27" s="22">
        <f>IF($B$10&gt;0,MIN($B$10*$B$6,IF($B$9="Retroactive",IF(A27&gt;$B$7,$B$15*$B$8*B27,$B$15*B27),$B$15*MIN(B27,$B$7*$B$4)+IF(B27&gt;$B$7*$B$4,$B$15*$B$8*(B27-$B$7*$B$4),0))),IF($B$9="Retroactive",IF(A27&gt;$B$7,$B$15*$B$8*B27,$B$15*B27),$B$15*MIN(B27,$B$7*$B$4)+IF(B27&gt;$B$7*$B$4,$B$15*$B$8*(B27-$B$7*$B$4),0)))</f>
        <v/>
      </c>
      <c r="D27" s="22">
        <f>$B$5+C27</f>
        <v/>
      </c>
      <c r="E27" s="23">
        <f>IF($B$16=0,"",D27/$B$16)</f>
        <v/>
      </c>
      <c r="F27" s="22">
        <f>D27*(1+$B$11)+$B$12</f>
        <v/>
      </c>
      <c r="G27" s="24">
        <f>IF(B27=0,"",F27/B27)</f>
        <v/>
      </c>
      <c r="H27" s="22">
        <f>B27*$B$13</f>
        <v/>
      </c>
      <c r="I27" s="25">
        <f>H27-F27</f>
        <v/>
      </c>
    </row>
    <row r="28">
      <c r="A28" s="21" t="n">
        <v>1.75</v>
      </c>
      <c r="B28" s="22">
        <f>$B$4*A28</f>
        <v/>
      </c>
      <c r="C28" s="22">
        <f>IF($B$10&gt;0,MIN($B$10*$B$6,IF($B$9="Retroactive",IF(A28&gt;$B$7,$B$15*$B$8*B28,$B$15*B28),$B$15*MIN(B28,$B$7*$B$4)+IF(B28&gt;$B$7*$B$4,$B$15*$B$8*(B28-$B$7*$B$4),0))),IF($B$9="Retroactive",IF(A28&gt;$B$7,$B$15*$B$8*B28,$B$15*B28),$B$15*MIN(B28,$B$7*$B$4)+IF(B28&gt;$B$7*$B$4,$B$15*$B$8*(B28-$B$7*$B$4),0)))</f>
        <v/>
      </c>
      <c r="D28" s="22">
        <f>$B$5+C28</f>
        <v/>
      </c>
      <c r="E28" s="23">
        <f>IF($B$16=0,"",D28/$B$16)</f>
        <v/>
      </c>
      <c r="F28" s="22">
        <f>D28*(1+$B$11)+$B$12</f>
        <v/>
      </c>
      <c r="G28" s="24">
        <f>IF(B28=0,"",F28/B28)</f>
        <v/>
      </c>
      <c r="H28" s="22">
        <f>B28*$B$13</f>
        <v/>
      </c>
      <c r="I28" s="25">
        <f>H28-F28</f>
        <v/>
      </c>
    </row>
    <row r="29">
      <c r="A29" s="21" t="n">
        <v>2</v>
      </c>
      <c r="B29" s="22">
        <f>$B$4*A29</f>
        <v/>
      </c>
      <c r="C29" s="22">
        <f>IF($B$10&gt;0,MIN($B$10*$B$6,IF($B$9="Retroactive",IF(A29&gt;$B$7,$B$15*$B$8*B29,$B$15*B29),$B$15*MIN(B29,$B$7*$B$4)+IF(B29&gt;$B$7*$B$4,$B$15*$B$8*(B29-$B$7*$B$4),0))),IF($B$9="Retroactive",IF(A29&gt;$B$7,$B$15*$B$8*B29,$B$15*B29),$B$15*MIN(B29,$B$7*$B$4)+IF(B29&gt;$B$7*$B$4,$B$15*$B$8*(B29-$B$7*$B$4),0)))</f>
        <v/>
      </c>
      <c r="D29" s="22">
        <f>$B$5+C29</f>
        <v/>
      </c>
      <c r="E29" s="23">
        <f>IF($B$16=0,"",D29/$B$16)</f>
        <v/>
      </c>
      <c r="F29" s="22">
        <f>D29*(1+$B$11)+$B$12</f>
        <v/>
      </c>
      <c r="G29" s="24">
        <f>IF(B29=0,"",F29/B29)</f>
        <v/>
      </c>
      <c r="H29" s="22">
        <f>B29*$B$13</f>
        <v/>
      </c>
      <c r="I29" s="25">
        <f>H29-F29</f>
        <v/>
      </c>
    </row>
  </sheetData>
  <dataValidations count="1">
    <dataValidation sqref="B9" showDropDown="0" showInputMessage="0" showErrorMessage="0" allowBlank="1" type="list">
      <formula1>"Marginal,Retroactive"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selection activeCell="A1" sqref="A1"/>
    </sheetView>
  </sheetViews>
  <sheetFormatPr baseColWidth="8" defaultRowHeight="15"/>
  <cols>
    <col width="54" customWidth="1" min="1" max="1"/>
    <col width="16" customWidth="1" min="2" max="2"/>
    <col width="16" customWidth="1" min="3" max="3"/>
    <col width="14" customWidth="1" min="4" max="4"/>
    <col width="64" customWidth="1" min="5" max="5"/>
  </cols>
  <sheetData>
    <row r="1">
      <c r="A1" s="9" t="inlineStr">
        <is>
          <t>Sanity checks</t>
        </is>
      </c>
    </row>
    <row r="2">
      <c r="A2" s="26" t="inlineStr">
        <is>
          <t>Thresholds are yours to set. They are prompts to question the plan, not rules.</t>
        </is>
      </c>
    </row>
    <row r="4" ht="30" customHeight="1">
      <c r="A4" s="10" t="inlineStr">
        <is>
          <t>Check</t>
        </is>
      </c>
      <c r="B4" s="10" t="inlineStr">
        <is>
          <t>Your plan</t>
        </is>
      </c>
      <c r="C4" s="10" t="inlineStr">
        <is>
          <t>Your threshold</t>
        </is>
      </c>
      <c r="D4" s="10" t="inlineStr">
        <is>
          <t>Status</t>
        </is>
      </c>
      <c r="E4" s="10" t="inlineStr">
        <is>
          <t>Why it matters</t>
        </is>
      </c>
    </row>
    <row r="5" ht="34" customHeight="1">
      <c r="A5" s="27" t="inlineStr">
        <is>
          <t>Base as a share of OTE</t>
        </is>
      </c>
      <c r="B5" s="21">
        <f>Plan!B18</f>
        <v/>
      </c>
      <c r="C5" s="13" t="n">
        <v>0.4</v>
      </c>
      <c r="D5" s="28">
        <f>IF(B5&lt;C5,"Review","OK")</f>
        <v/>
      </c>
      <c r="E5" s="29" t="inlineStr">
        <is>
          <t>A low base makes the role very variable. That can suit some roles and scare off good people in others.</t>
        </is>
      </c>
    </row>
    <row r="6" ht="34" customHeight="1">
      <c r="A6" s="27" t="inlineStr">
        <is>
          <t>Accelerator multiple</t>
        </is>
      </c>
      <c r="B6" s="30">
        <f>Plan!B8</f>
        <v/>
      </c>
      <c r="C6" s="14" t="n">
        <v>2</v>
      </c>
      <c r="D6" s="28">
        <f>IF(B6&gt;C6,"Review","OK")</f>
        <v/>
      </c>
      <c r="E6" s="29" t="inlineStr">
        <is>
          <t>Steep accelerators can encourage holding back deals to push them into a better period.</t>
        </is>
      </c>
    </row>
    <row r="7" ht="34" customHeight="1">
      <c r="A7" s="27" t="inlineStr">
        <is>
          <t>Cost of sales at 100% attainment</t>
        </is>
      </c>
      <c r="B7" s="21">
        <f>Plan!G25</f>
        <v/>
      </c>
      <c r="C7" s="13" t="n">
        <v>0.2</v>
      </c>
      <c r="D7" s="28">
        <f>IF(B7&gt;C7,"Review","OK")</f>
        <v/>
      </c>
      <c r="E7" s="29" t="inlineStr">
        <is>
          <t>Compare this with your gross margin and your cost to acquire a customer.</t>
        </is>
      </c>
    </row>
    <row r="8" ht="34" customHeight="1">
      <c r="A8" s="27" t="inlineStr">
        <is>
          <t>Cost of sales at 200% attainment</t>
        </is>
      </c>
      <c r="B8" s="21">
        <f>Plan!G29</f>
        <v/>
      </c>
      <c r="C8" s="13" t="n">
        <v>0.2</v>
      </c>
      <c r="D8" s="28">
        <f>IF(B8&gt;C8,"Review","OK")</f>
        <v/>
      </c>
      <c r="E8" s="29" t="inlineStr">
        <is>
          <t>Shows what a great year costs you. A plan that is too generous at the top can hurt margin.</t>
        </is>
      </c>
    </row>
    <row r="9" ht="34" customHeight="1">
      <c r="A9" s="27" t="inlineStr">
        <is>
          <t>Variable pay uncapped?</t>
        </is>
      </c>
      <c r="B9" s="31">
        <f>IF(Plan!B10=0,"Uncapped","Capped")</f>
        <v/>
      </c>
      <c r="C9" s="15" t="inlineStr">
        <is>
          <t>Capped</t>
        </is>
      </c>
      <c r="D9" s="28">
        <f>IF(B9="Uncapped","Review","OK")</f>
        <v/>
      </c>
      <c r="E9" s="29" t="inlineStr">
        <is>
          <t>Uncapped plans can be motivating, and can create large, hard-to-predict costs.</t>
        </is>
      </c>
    </row>
    <row r="10" ht="34" customHeight="1">
      <c r="A10" s="27" t="inlineStr">
        <is>
          <t>Margin left after cost at 50% attainment</t>
        </is>
      </c>
      <c r="B10" s="32">
        <f>Plan!I23</f>
        <v/>
      </c>
      <c r="C10" s="33" t="n">
        <v>0</v>
      </c>
      <c r="D10" s="28">
        <f>IF(B10&lt;C10,"Review","OK")</f>
        <v/>
      </c>
      <c r="E10" s="29" t="inlineStr">
        <is>
          <t>Shows how much a rep who is under plan costs you.</t>
        </is>
      </c>
    </row>
    <row r="13">
      <c r="A13" s="4" t="inlineStr">
        <is>
          <t>Questions to ask about any plan</t>
        </is>
      </c>
    </row>
    <row r="14">
      <c r="A14" s="34" t="inlineStr">
        <is>
          <t>1. Does it reward the behaviour you want, or the behaviour that is easiest to measure?</t>
        </is>
      </c>
    </row>
    <row r="15">
      <c r="A15" s="34" t="inlineStr">
        <is>
          <t>2. Could a rep make more by holding back a deal until next period?</t>
        </is>
      </c>
    </row>
    <row r="16">
      <c r="A16" s="34" t="inlineStr">
        <is>
          <t>3. Does it reward new business, renewals and customer quality in the right proportions?</t>
        </is>
      </c>
    </row>
    <row r="17">
      <c r="A17" s="34" t="inlineStr">
        <is>
          <t>4. What happens to commission if a deal is cancelled or the customer does not pay?</t>
        </is>
      </c>
    </row>
    <row r="18">
      <c r="A18" s="34" t="inlineStr">
        <is>
          <t>5. Is it simple enough that a rep can calculate their own earnings in a minute?</t>
        </is>
      </c>
    </row>
  </sheetData>
  <mergeCells count="5">
    <mergeCell ref="A16:E16"/>
    <mergeCell ref="A15:E15"/>
    <mergeCell ref="A14:E14"/>
    <mergeCell ref="A17:E17"/>
    <mergeCell ref="A18:E18"/>
  </mergeCells>
  <conditionalFormatting sqref="D5:D10">
    <cfRule type="cellIs" priority="1" operator="equal" dxfId="0">
      <formula>"Review"</formula>
    </cfRule>
    <cfRule type="cellIs" priority="2" operator="equal" dxfId="1">
      <formula>"OK"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2026-11-07T12:52:41Z</dcterms:created>
  <dcterms:modified xmlns:dcterms="http://purl.org/dc/terms/" xmlns:xsi="http://www.w3.org/2001/XMLSchema-instance" xsi:type="dcterms:W3CDTF">2026-11-07T12:52:41Z</dcterms:modified>
</cp:coreProperties>
</file>